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ibaut\Desktop\DTU 4th semester\31761 - Renewables in Electricity Markets\Exercises\Exercise 1\"/>
    </mc:Choice>
  </mc:AlternateContent>
  <bookViews>
    <workbookView xWindow="0" yWindow="0" windowWidth="28800" windowHeight="12435" activeTab="1"/>
  </bookViews>
  <sheets>
    <sheet name="Supply demand" sheetId="1" r:id="rId1"/>
    <sheet name="2 Zones split" sheetId="2" r:id="rId2"/>
  </sheets>
  <definedNames>
    <definedName name="_xlnm._FilterDatabase" localSheetId="1" hidden="1">'2 Zones split'!$I$3:$K$10</definedName>
    <definedName name="_xlnm._FilterDatabase" localSheetId="0" hidden="1">'Supply demand'!$G$41:$I$54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8" i="2" l="1"/>
  <c r="F41" i="2" l="1"/>
  <c r="F42" i="2" s="1"/>
  <c r="F33" i="2"/>
  <c r="F34" i="2" s="1"/>
  <c r="F35" i="2" s="1"/>
  <c r="F36" i="2" s="1"/>
  <c r="F37" i="2" s="1"/>
  <c r="F24" i="2"/>
  <c r="F25" i="2" s="1"/>
  <c r="F4" i="2"/>
  <c r="F5" i="2" s="1"/>
  <c r="F6" i="2" s="1"/>
  <c r="P48" i="1" l="1"/>
  <c r="E44" i="1"/>
  <c r="E45" i="1" s="1"/>
  <c r="E46" i="1" s="1"/>
  <c r="E47" i="1" s="1"/>
  <c r="E48" i="1" s="1"/>
  <c r="E43" i="1"/>
  <c r="E42" i="1"/>
  <c r="E13" i="1"/>
  <c r="E14" i="1" s="1"/>
  <c r="E15" i="1" s="1"/>
  <c r="E16" i="1" s="1"/>
  <c r="E17" i="1" s="1"/>
  <c r="P43" i="1"/>
  <c r="P44" i="1"/>
  <c r="P45" i="1"/>
  <c r="P46" i="1"/>
  <c r="P47" i="1"/>
  <c r="P42" i="1"/>
  <c r="P15" i="1"/>
  <c r="P14" i="1"/>
  <c r="P13" i="1"/>
  <c r="P16" i="1" l="1"/>
</calcChain>
</file>

<file path=xl/sharedStrings.xml><?xml version="1.0" encoding="utf-8"?>
<sst xmlns="http://schemas.openxmlformats.org/spreadsheetml/2006/main" count="247" uniqueCount="60">
  <si>
    <t>G1</t>
  </si>
  <si>
    <t>G2</t>
  </si>
  <si>
    <t>G3</t>
  </si>
  <si>
    <t>G4</t>
  </si>
  <si>
    <t>G5</t>
  </si>
  <si>
    <t>Marginal cost [€/MWh]</t>
  </si>
  <si>
    <t>Capacity [MW]</t>
  </si>
  <si>
    <t>D1</t>
  </si>
  <si>
    <t>D2</t>
  </si>
  <si>
    <t>D3</t>
  </si>
  <si>
    <t>D4</t>
  </si>
  <si>
    <t>D5</t>
  </si>
  <si>
    <t>D6</t>
  </si>
  <si>
    <t>D7</t>
  </si>
  <si>
    <t>Price [€]</t>
  </si>
  <si>
    <t>Capacity [MWh]</t>
  </si>
  <si>
    <t>Surplus</t>
  </si>
  <si>
    <t>Surplus [€]</t>
  </si>
  <si>
    <t>Supplier name</t>
  </si>
  <si>
    <t>Zone</t>
  </si>
  <si>
    <t>Supplier ID</t>
  </si>
  <si>
    <t>Quantity [MWh]</t>
  </si>
  <si>
    <t>FlexiGas</t>
  </si>
  <si>
    <t>East</t>
  </si>
  <si>
    <t>Nuke22</t>
  </si>
  <si>
    <t>West</t>
  </si>
  <si>
    <t>ShinyPower</t>
  </si>
  <si>
    <t>RoskildeCHP</t>
  </si>
  <si>
    <t>BlueWater</t>
  </si>
  <si>
    <t>Demand name</t>
  </si>
  <si>
    <t>Demand ID</t>
  </si>
  <si>
    <t>WeLovePower</t>
  </si>
  <si>
    <t>CleanCharge</t>
  </si>
  <si>
    <t>JyskeEl</t>
  </si>
  <si>
    <t>ElRetail</t>
  </si>
  <si>
    <t>QualiWatt</t>
  </si>
  <si>
    <t>IntelliWat</t>
  </si>
  <si>
    <t>El-Forbundet</t>
  </si>
  <si>
    <t>Merit order table</t>
  </si>
  <si>
    <t>Cumulated quantity [MWh]</t>
  </si>
  <si>
    <t>-</t>
  </si>
  <si>
    <t>D</t>
  </si>
  <si>
    <t>Supply curve construction</t>
  </si>
  <si>
    <t>Offered quantity [MWh]</t>
  </si>
  <si>
    <t>Bidding price [€/MWh]</t>
  </si>
  <si>
    <t>Real quantity - Sold [MWh]</t>
  </si>
  <si>
    <t>Market price [€/MWh]</t>
  </si>
  <si>
    <t>TOTAL</t>
  </si>
  <si>
    <t>PRODUCERS - SUPPLY</t>
  </si>
  <si>
    <t>CONSUMERS - DEMAND</t>
  </si>
  <si>
    <t>Demand curve construction</t>
  </si>
  <si>
    <t>Supply EAST</t>
  </si>
  <si>
    <t>Supply WEST</t>
  </si>
  <si>
    <t>Demand EAST</t>
  </si>
  <si>
    <t>Demand WEST</t>
  </si>
  <si>
    <t>EAST</t>
  </si>
  <si>
    <t>WEST</t>
  </si>
  <si>
    <t>Price [€/MWh]</t>
  </si>
  <si>
    <t>Tranmission consideration</t>
  </si>
  <si>
    <t>Transmission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</si>
</sst>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1" fillId="2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4" borderId="8" xfId="0" applyFont="1" applyFill="1" applyBorder="1"/>
    <xf numFmtId="0" fontId="2" fillId="4" borderId="9" xfId="0" applyFont="1" applyFill="1" applyBorder="1"/>
    <xf numFmtId="0" fontId="1" fillId="2" borderId="1" xfId="0" applyFont="1" applyFill="1" applyBorder="1"/>
    <xf numFmtId="0" fontId="1" fillId="2" borderId="10" xfId="0" applyFont="1" applyFill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3" xfId="0" applyFont="1" applyFill="1" applyBorder="1"/>
    <xf numFmtId="0" fontId="2" fillId="4" borderId="7" xfId="0" applyFont="1" applyFill="1" applyBorder="1"/>
    <xf numFmtId="0" fontId="0" fillId="0" borderId="12" xfId="0" applyBorder="1"/>
    <xf numFmtId="0" fontId="0" fillId="0" borderId="5" xfId="0" applyBorder="1"/>
    <xf numFmtId="0" fontId="0" fillId="0" borderId="15" xfId="0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5" fillId="0" borderId="1" xfId="0" applyFont="1" applyBorder="1" applyAlignment="1">
      <alignment horizontal="center" vertical="center"/>
    </xf>
    <xf numFmtId="0" fontId="3" fillId="6" borderId="0" xfId="0" applyFont="1" applyFill="1" applyAlignment="1">
      <alignment wrapText="1"/>
    </xf>
    <xf numFmtId="0" fontId="0" fillId="0" borderId="3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0" xfId="0" applyFont="1" applyFill="1"/>
    <xf numFmtId="0" fontId="7" fillId="6" borderId="0" xfId="0" applyFont="1" applyFill="1" applyBorder="1"/>
    <xf numFmtId="0" fontId="2" fillId="4" borderId="3" xfId="0" applyFont="1" applyFill="1" applyBorder="1"/>
    <xf numFmtId="0" fontId="1" fillId="5" borderId="1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Supply curve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'Supply demand'!$I$11</c:f>
              <c:strCache>
                <c:ptCount val="1"/>
                <c:pt idx="0">
                  <c:v>Marginal cost [€/MWh]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'Supply demand'!$H$12:$H$22</c:f>
              <c:numCache>
                <c:formatCode>General</c:formatCode>
                <c:ptCount val="11"/>
                <c:pt idx="0">
                  <c:v>0</c:v>
                </c:pt>
                <c:pt idx="1">
                  <c:v>32</c:v>
                </c:pt>
                <c:pt idx="2">
                  <c:v>32</c:v>
                </c:pt>
                <c:pt idx="3">
                  <c:v>102</c:v>
                </c:pt>
                <c:pt idx="4">
                  <c:v>102</c:v>
                </c:pt>
                <c:pt idx="5">
                  <c:v>202</c:v>
                </c:pt>
                <c:pt idx="6">
                  <c:v>202</c:v>
                </c:pt>
                <c:pt idx="7">
                  <c:v>227</c:v>
                </c:pt>
                <c:pt idx="8">
                  <c:v>227</c:v>
                </c:pt>
                <c:pt idx="9">
                  <c:v>242</c:v>
                </c:pt>
                <c:pt idx="10">
                  <c:v>242</c:v>
                </c:pt>
              </c:numCache>
            </c:numRef>
          </c:xVal>
          <c:yVal>
            <c:numRef>
              <c:f>'Supply demand'!$I$12:$I$22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42</c:v>
                </c:pt>
                <c:pt idx="7">
                  <c:v>42</c:v>
                </c:pt>
                <c:pt idx="8">
                  <c:v>75</c:v>
                </c:pt>
                <c:pt idx="9">
                  <c:v>75</c:v>
                </c:pt>
              </c:numCache>
            </c:numRef>
          </c:yVal>
          <c:smooth val="0"/>
        </c:ser>
        <c:ser>
          <c:idx val="1"/>
          <c:order val="1"/>
          <c:tx>
            <c:v>Demand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31B48B10-3C39-47FF-AEF2-554361F1E6EF}" type="XVALUE">
                      <a:rPr lang="en-US"/>
                      <a:pPr/>
                      <a:t>[X VALUE]</a:t>
                    </a:fld>
                    <a:r>
                      <a:rPr lang="en-US" baseline="0"/>
                      <a:t> MWh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xVal>
            <c:numRef>
              <c:f>'Supply demand'!$H$23:$H$24</c:f>
              <c:numCache>
                <c:formatCode>General</c:formatCode>
                <c:ptCount val="2"/>
                <c:pt idx="0">
                  <c:v>180</c:v>
                </c:pt>
                <c:pt idx="1">
                  <c:v>180</c:v>
                </c:pt>
              </c:numCache>
            </c:numRef>
          </c:xVal>
          <c:yVal>
            <c:numRef>
              <c:f>'Supply demand'!$I$23:$I$24</c:f>
              <c:numCache>
                <c:formatCode>General</c:formatCode>
                <c:ptCount val="2"/>
                <c:pt idx="0">
                  <c:v>0</c:v>
                </c:pt>
                <c:pt idx="1">
                  <c:v>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62061664"/>
        <c:axId val="-1262060576"/>
      </c:scatterChart>
      <c:valAx>
        <c:axId val="-1262061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62060576"/>
        <c:crosses val="autoZero"/>
        <c:crossBetween val="midCat"/>
      </c:valAx>
      <c:valAx>
        <c:axId val="-12620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62061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Demand curve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'Supply demand'!$H$41:$H$55</c:f>
              <c:numCache>
                <c:formatCode>General</c:formatCode>
                <c:ptCount val="15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58</c:v>
                </c:pt>
                <c:pt idx="4">
                  <c:v>58</c:v>
                </c:pt>
                <c:pt idx="5">
                  <c:v>101</c:v>
                </c:pt>
                <c:pt idx="6">
                  <c:v>101</c:v>
                </c:pt>
                <c:pt idx="7">
                  <c:v>158</c:v>
                </c:pt>
                <c:pt idx="8">
                  <c:v>158</c:v>
                </c:pt>
                <c:pt idx="9">
                  <c:v>196</c:v>
                </c:pt>
                <c:pt idx="10">
                  <c:v>196</c:v>
                </c:pt>
                <c:pt idx="11">
                  <c:v>212</c:v>
                </c:pt>
                <c:pt idx="12">
                  <c:v>212</c:v>
                </c:pt>
                <c:pt idx="13">
                  <c:v>224</c:v>
                </c:pt>
                <c:pt idx="14">
                  <c:v>224</c:v>
                </c:pt>
              </c:numCache>
            </c:numRef>
          </c:xVal>
          <c:yVal>
            <c:numRef>
              <c:f>'Supply demand'!$I$41:$I$55</c:f>
              <c:numCache>
                <c:formatCode>General</c:formatCode>
                <c:ptCount val="15"/>
                <c:pt idx="0">
                  <c:v>78</c:v>
                </c:pt>
                <c:pt idx="1">
                  <c:v>78</c:v>
                </c:pt>
                <c:pt idx="2">
                  <c:v>65</c:v>
                </c:pt>
                <c:pt idx="3">
                  <c:v>65</c:v>
                </c:pt>
                <c:pt idx="4">
                  <c:v>63</c:v>
                </c:pt>
                <c:pt idx="5">
                  <c:v>63</c:v>
                </c:pt>
                <c:pt idx="6">
                  <c:v>50</c:v>
                </c:pt>
                <c:pt idx="7">
                  <c:v>50</c:v>
                </c:pt>
                <c:pt idx="8">
                  <c:v>46</c:v>
                </c:pt>
                <c:pt idx="9">
                  <c:v>46</c:v>
                </c:pt>
                <c:pt idx="10">
                  <c:v>32</c:v>
                </c:pt>
                <c:pt idx="11">
                  <c:v>32</c:v>
                </c:pt>
                <c:pt idx="12">
                  <c:v>10</c:v>
                </c:pt>
                <c:pt idx="13">
                  <c:v>10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62055680"/>
        <c:axId val="-1262054592"/>
      </c:scatterChart>
      <c:valAx>
        <c:axId val="-1262055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62054592"/>
        <c:crosses val="autoZero"/>
        <c:crossBetween val="midCat"/>
      </c:valAx>
      <c:valAx>
        <c:axId val="-126205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62055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Supply</a:t>
            </a:r>
            <a:r>
              <a:rPr lang="fr-FR" baseline="0"/>
              <a:t> vs Demand curve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Supply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'Supply demand'!$H$12:$H$22</c:f>
              <c:numCache>
                <c:formatCode>General</c:formatCode>
                <c:ptCount val="11"/>
                <c:pt idx="0">
                  <c:v>0</c:v>
                </c:pt>
                <c:pt idx="1">
                  <c:v>32</c:v>
                </c:pt>
                <c:pt idx="2">
                  <c:v>32</c:v>
                </c:pt>
                <c:pt idx="3">
                  <c:v>102</c:v>
                </c:pt>
                <c:pt idx="4">
                  <c:v>102</c:v>
                </c:pt>
                <c:pt idx="5">
                  <c:v>202</c:v>
                </c:pt>
                <c:pt idx="6">
                  <c:v>202</c:v>
                </c:pt>
                <c:pt idx="7">
                  <c:v>227</c:v>
                </c:pt>
                <c:pt idx="8">
                  <c:v>227</c:v>
                </c:pt>
                <c:pt idx="9">
                  <c:v>242</c:v>
                </c:pt>
                <c:pt idx="10">
                  <c:v>242</c:v>
                </c:pt>
              </c:numCache>
            </c:numRef>
          </c:xVal>
          <c:yVal>
            <c:numRef>
              <c:f>'Supply demand'!$I$12:$I$22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15</c:v>
                </c:pt>
                <c:pt idx="5">
                  <c:v>15</c:v>
                </c:pt>
                <c:pt idx="6">
                  <c:v>42</c:v>
                </c:pt>
                <c:pt idx="7">
                  <c:v>42</c:v>
                </c:pt>
                <c:pt idx="8">
                  <c:v>75</c:v>
                </c:pt>
                <c:pt idx="9">
                  <c:v>75</c:v>
                </c:pt>
              </c:numCache>
            </c:numRef>
          </c:yVal>
          <c:smooth val="0"/>
        </c:ser>
        <c:ser>
          <c:idx val="1"/>
          <c:order val="1"/>
          <c:tx>
            <c:v>Demand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'Supply demand'!$H$41:$H$55</c:f>
              <c:numCache>
                <c:formatCode>General</c:formatCode>
                <c:ptCount val="15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58</c:v>
                </c:pt>
                <c:pt idx="4">
                  <c:v>58</c:v>
                </c:pt>
                <c:pt idx="5">
                  <c:v>101</c:v>
                </c:pt>
                <c:pt idx="6">
                  <c:v>101</c:v>
                </c:pt>
                <c:pt idx="7">
                  <c:v>158</c:v>
                </c:pt>
                <c:pt idx="8">
                  <c:v>158</c:v>
                </c:pt>
                <c:pt idx="9">
                  <c:v>196</c:v>
                </c:pt>
                <c:pt idx="10">
                  <c:v>196</c:v>
                </c:pt>
                <c:pt idx="11">
                  <c:v>212</c:v>
                </c:pt>
                <c:pt idx="12">
                  <c:v>212</c:v>
                </c:pt>
                <c:pt idx="13">
                  <c:v>224</c:v>
                </c:pt>
                <c:pt idx="14">
                  <c:v>224</c:v>
                </c:pt>
              </c:numCache>
            </c:numRef>
          </c:xVal>
          <c:yVal>
            <c:numRef>
              <c:f>'Supply demand'!$I$41:$I$55</c:f>
              <c:numCache>
                <c:formatCode>General</c:formatCode>
                <c:ptCount val="15"/>
                <c:pt idx="0">
                  <c:v>78</c:v>
                </c:pt>
                <c:pt idx="1">
                  <c:v>78</c:v>
                </c:pt>
                <c:pt idx="2">
                  <c:v>65</c:v>
                </c:pt>
                <c:pt idx="3">
                  <c:v>65</c:v>
                </c:pt>
                <c:pt idx="4">
                  <c:v>63</c:v>
                </c:pt>
                <c:pt idx="5">
                  <c:v>63</c:v>
                </c:pt>
                <c:pt idx="6">
                  <c:v>50</c:v>
                </c:pt>
                <c:pt idx="7">
                  <c:v>50</c:v>
                </c:pt>
                <c:pt idx="8">
                  <c:v>46</c:v>
                </c:pt>
                <c:pt idx="9">
                  <c:v>46</c:v>
                </c:pt>
                <c:pt idx="10">
                  <c:v>32</c:v>
                </c:pt>
                <c:pt idx="11">
                  <c:v>32</c:v>
                </c:pt>
                <c:pt idx="12">
                  <c:v>10</c:v>
                </c:pt>
                <c:pt idx="13">
                  <c:v>10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92821072"/>
        <c:axId val="-1197401568"/>
      </c:scatterChart>
      <c:valAx>
        <c:axId val="-1492821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197401568"/>
        <c:crosses val="autoZero"/>
        <c:crossBetween val="midCat"/>
      </c:valAx>
      <c:valAx>
        <c:axId val="-119740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Market 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492821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Supply curve Denmark EAST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 Zones split'!$K$3</c:f>
              <c:strCache>
                <c:ptCount val="1"/>
                <c:pt idx="0">
                  <c:v>Marginal cost [€/MWh]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split'!$J$4:$J$10</c:f>
              <c:numCache>
                <c:formatCode>General</c:formatCode>
                <c:ptCount val="7"/>
                <c:pt idx="0">
                  <c:v>0</c:v>
                </c:pt>
                <c:pt idx="1">
                  <c:v>32</c:v>
                </c:pt>
                <c:pt idx="2">
                  <c:v>32</c:v>
                </c:pt>
                <c:pt idx="3">
                  <c:v>57</c:v>
                </c:pt>
                <c:pt idx="4">
                  <c:v>57</c:v>
                </c:pt>
                <c:pt idx="5">
                  <c:v>72</c:v>
                </c:pt>
                <c:pt idx="6">
                  <c:v>72</c:v>
                </c:pt>
              </c:numCache>
            </c:numRef>
          </c:xVal>
          <c:yVal>
            <c:numRef>
              <c:f>'2 Zones split'!$K$4:$K$10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42</c:v>
                </c:pt>
                <c:pt idx="3">
                  <c:v>42</c:v>
                </c:pt>
                <c:pt idx="4">
                  <c:v>75</c:v>
                </c:pt>
                <c:pt idx="5">
                  <c:v>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4879456"/>
        <c:axId val="-1064870208"/>
      </c:scatterChart>
      <c:valAx>
        <c:axId val="-106487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4870208"/>
        <c:crosses val="autoZero"/>
        <c:crossBetween val="midCat"/>
      </c:valAx>
      <c:valAx>
        <c:axId val="-106487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/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487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Supply curve Denmark WEST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split'!$J$23:$J$28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70</c:v>
                </c:pt>
                <c:pt idx="3">
                  <c:v>70</c:v>
                </c:pt>
                <c:pt idx="4">
                  <c:v>170</c:v>
                </c:pt>
                <c:pt idx="5">
                  <c:v>170</c:v>
                </c:pt>
              </c:numCache>
            </c:numRef>
          </c:xVal>
          <c:yVal>
            <c:numRef>
              <c:f>'2 Zones split'!$K$23:$K$28</c:f>
              <c:numCache>
                <c:formatCode>General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4880000"/>
        <c:axId val="-1064885440"/>
      </c:scatterChart>
      <c:valAx>
        <c:axId val="-106488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4885440"/>
        <c:crosses val="autoZero"/>
        <c:crossBetween val="midCat"/>
      </c:valAx>
      <c:valAx>
        <c:axId val="-106488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4880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Demand</a:t>
            </a:r>
            <a:r>
              <a:rPr lang="fr-FR" baseline="0"/>
              <a:t> curve Denmark EAST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split'!$J$37:$J$47</c:f>
              <c:numCache>
                <c:formatCode>General</c:formatCode>
                <c:ptCount val="11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58</c:v>
                </c:pt>
                <c:pt idx="4">
                  <c:v>58</c:v>
                </c:pt>
                <c:pt idx="5">
                  <c:v>96</c:v>
                </c:pt>
                <c:pt idx="6">
                  <c:v>96</c:v>
                </c:pt>
                <c:pt idx="7">
                  <c:v>112</c:v>
                </c:pt>
                <c:pt idx="8">
                  <c:v>112</c:v>
                </c:pt>
                <c:pt idx="9">
                  <c:v>124</c:v>
                </c:pt>
                <c:pt idx="10">
                  <c:v>124</c:v>
                </c:pt>
              </c:numCache>
            </c:numRef>
          </c:xVal>
          <c:yVal>
            <c:numRef>
              <c:f>'2 Zones split'!$K$37:$K$47</c:f>
              <c:numCache>
                <c:formatCode>General</c:formatCode>
                <c:ptCount val="11"/>
                <c:pt idx="0">
                  <c:v>78</c:v>
                </c:pt>
                <c:pt idx="1">
                  <c:v>78</c:v>
                </c:pt>
                <c:pt idx="2">
                  <c:v>65</c:v>
                </c:pt>
                <c:pt idx="3">
                  <c:v>65</c:v>
                </c:pt>
                <c:pt idx="4">
                  <c:v>46</c:v>
                </c:pt>
                <c:pt idx="5">
                  <c:v>46</c:v>
                </c:pt>
                <c:pt idx="6">
                  <c:v>32</c:v>
                </c:pt>
                <c:pt idx="7">
                  <c:v>32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48406032"/>
        <c:axId val="-1061042960"/>
      </c:scatterChart>
      <c:valAx>
        <c:axId val="-144840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baseline="0">
                    <a:effectLst/>
                  </a:rPr>
                  <a:t>Energy [MWh]</a:t>
                </a:r>
                <a:endParaRPr lang="fr-FR" sz="1400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1042960"/>
        <c:crosses val="autoZero"/>
        <c:crossBetween val="midCat"/>
      </c:valAx>
      <c:valAx>
        <c:axId val="-1061042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baseline="0">
                    <a:effectLst/>
                  </a:rPr>
                  <a:t>Price [€/MWh]</a:t>
                </a:r>
                <a:endParaRPr lang="fr-FR" sz="14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448406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baseline="0">
                <a:effectLst/>
              </a:rPr>
              <a:t>Demand curve Denmark WEST</a:t>
            </a:r>
            <a:endParaRPr lang="fr-FR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split'!$J$54:$J$58</c:f>
              <c:numCache>
                <c:formatCode>General</c:formatCode>
                <c:ptCount val="5"/>
                <c:pt idx="0">
                  <c:v>0</c:v>
                </c:pt>
                <c:pt idx="1">
                  <c:v>43</c:v>
                </c:pt>
                <c:pt idx="2">
                  <c:v>43</c:v>
                </c:pt>
                <c:pt idx="3">
                  <c:v>100</c:v>
                </c:pt>
                <c:pt idx="4">
                  <c:v>100</c:v>
                </c:pt>
              </c:numCache>
            </c:numRef>
          </c:xVal>
          <c:yVal>
            <c:numRef>
              <c:f>'2 Zones split'!$K$54:$K$58</c:f>
              <c:numCache>
                <c:formatCode>General</c:formatCode>
                <c:ptCount val="5"/>
                <c:pt idx="0">
                  <c:v>63</c:v>
                </c:pt>
                <c:pt idx="1">
                  <c:v>63</c:v>
                </c:pt>
                <c:pt idx="2">
                  <c:v>50</c:v>
                </c:pt>
                <c:pt idx="3">
                  <c:v>50</c:v>
                </c:pt>
                <c:pt idx="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1045680"/>
        <c:axId val="-1054393424"/>
      </c:scatterChart>
      <c:valAx>
        <c:axId val="-1061045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baseline="0">
                    <a:effectLst/>
                  </a:rPr>
                  <a:t>Energy [MWh]</a:t>
                </a:r>
                <a:endParaRPr lang="fr-FR" sz="14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54393424"/>
        <c:crosses val="autoZero"/>
        <c:crossBetween val="midCat"/>
      </c:valAx>
      <c:valAx>
        <c:axId val="-105439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baseline="0">
                    <a:effectLst/>
                  </a:rPr>
                  <a:t>Price [€/MWh]</a:t>
                </a:r>
                <a:endParaRPr lang="fr-FR" sz="14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1045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Demand/Supply curve Denmark EAST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689260800574834"/>
          <c:y val="0.17261201533798085"/>
          <c:w val="0.80006546710178328"/>
          <c:h val="0.63989164912609864"/>
        </c:manualLayout>
      </c:layout>
      <c:scatterChart>
        <c:scatterStyle val="lineMarker"/>
        <c:varyColors val="0"/>
        <c:ser>
          <c:idx val="2"/>
          <c:order val="0"/>
          <c:tx>
            <c:v>Supply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split'!$J$4:$J$10</c:f>
              <c:numCache>
                <c:formatCode>General</c:formatCode>
                <c:ptCount val="7"/>
                <c:pt idx="0">
                  <c:v>0</c:v>
                </c:pt>
                <c:pt idx="1">
                  <c:v>32</c:v>
                </c:pt>
                <c:pt idx="2">
                  <c:v>32</c:v>
                </c:pt>
                <c:pt idx="3">
                  <c:v>57</c:v>
                </c:pt>
                <c:pt idx="4">
                  <c:v>57</c:v>
                </c:pt>
                <c:pt idx="5">
                  <c:v>72</c:v>
                </c:pt>
                <c:pt idx="6">
                  <c:v>72</c:v>
                </c:pt>
              </c:numCache>
            </c:numRef>
          </c:xVal>
          <c:yVal>
            <c:numRef>
              <c:f>'2 Zones split'!$K$4:$K$10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42</c:v>
                </c:pt>
                <c:pt idx="3">
                  <c:v>42</c:v>
                </c:pt>
                <c:pt idx="4">
                  <c:v>75</c:v>
                </c:pt>
                <c:pt idx="5">
                  <c:v>75</c:v>
                </c:pt>
              </c:numCache>
            </c:numRef>
          </c:yVal>
          <c:smooth val="0"/>
        </c:ser>
        <c:ser>
          <c:idx val="0"/>
          <c:order val="1"/>
          <c:tx>
            <c:v>Demand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 Zones split'!$J$37:$J$47</c:f>
              <c:numCache>
                <c:formatCode>General</c:formatCode>
                <c:ptCount val="11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58</c:v>
                </c:pt>
                <c:pt idx="4">
                  <c:v>58</c:v>
                </c:pt>
                <c:pt idx="5">
                  <c:v>96</c:v>
                </c:pt>
                <c:pt idx="6">
                  <c:v>96</c:v>
                </c:pt>
                <c:pt idx="7">
                  <c:v>112</c:v>
                </c:pt>
                <c:pt idx="8">
                  <c:v>112</c:v>
                </c:pt>
                <c:pt idx="9">
                  <c:v>124</c:v>
                </c:pt>
                <c:pt idx="10">
                  <c:v>124</c:v>
                </c:pt>
              </c:numCache>
            </c:numRef>
          </c:xVal>
          <c:yVal>
            <c:numRef>
              <c:f>'2 Zones split'!$K$37:$K$47</c:f>
              <c:numCache>
                <c:formatCode>General</c:formatCode>
                <c:ptCount val="11"/>
                <c:pt idx="0">
                  <c:v>78</c:v>
                </c:pt>
                <c:pt idx="1">
                  <c:v>78</c:v>
                </c:pt>
                <c:pt idx="2">
                  <c:v>65</c:v>
                </c:pt>
                <c:pt idx="3">
                  <c:v>65</c:v>
                </c:pt>
                <c:pt idx="4">
                  <c:v>46</c:v>
                </c:pt>
                <c:pt idx="5">
                  <c:v>46</c:v>
                </c:pt>
                <c:pt idx="6">
                  <c:v>32</c:v>
                </c:pt>
                <c:pt idx="7">
                  <c:v>32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54392336"/>
        <c:axId val="-1061044592"/>
      </c:scatterChart>
      <c:valAx>
        <c:axId val="-1054392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61044592"/>
        <c:crosses val="autoZero"/>
        <c:crossBetween val="midCat"/>
      </c:valAx>
      <c:valAx>
        <c:axId val="-106104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/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054392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08988752831748"/>
          <c:y val="0.24482760895184605"/>
          <c:w val="0.1545628374399968"/>
          <c:h val="0.155980322872004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Demand/Supply curve Denmark WEST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689260800574834"/>
          <c:y val="0.17261201533798085"/>
          <c:w val="0.80006546710178328"/>
          <c:h val="0.63989164912609864"/>
        </c:manualLayout>
      </c:layout>
      <c:scatterChart>
        <c:scatterStyle val="lineMarker"/>
        <c:varyColors val="0"/>
        <c:ser>
          <c:idx val="2"/>
          <c:order val="0"/>
          <c:tx>
            <c:v>Supply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split'!$J$23:$J$28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70</c:v>
                </c:pt>
                <c:pt idx="3">
                  <c:v>70</c:v>
                </c:pt>
                <c:pt idx="4">
                  <c:v>170</c:v>
                </c:pt>
                <c:pt idx="5">
                  <c:v>170</c:v>
                </c:pt>
              </c:numCache>
            </c:numRef>
          </c:xVal>
          <c:yVal>
            <c:numRef>
              <c:f>'2 Zones split'!$K$23:$K$28</c:f>
              <c:numCache>
                <c:formatCode>General</c:formatCode>
                <c:ptCount val="6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15</c:v>
                </c:pt>
              </c:numCache>
            </c:numRef>
          </c:yVal>
          <c:smooth val="0"/>
        </c:ser>
        <c:ser>
          <c:idx val="0"/>
          <c:order val="1"/>
          <c:tx>
            <c:v>Demand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 Zones split'!$J$54:$J$58</c:f>
              <c:numCache>
                <c:formatCode>General</c:formatCode>
                <c:ptCount val="5"/>
                <c:pt idx="0">
                  <c:v>0</c:v>
                </c:pt>
                <c:pt idx="1">
                  <c:v>43</c:v>
                </c:pt>
                <c:pt idx="2">
                  <c:v>43</c:v>
                </c:pt>
                <c:pt idx="3">
                  <c:v>100</c:v>
                </c:pt>
                <c:pt idx="4">
                  <c:v>100</c:v>
                </c:pt>
              </c:numCache>
            </c:numRef>
          </c:xVal>
          <c:yVal>
            <c:numRef>
              <c:f>'2 Zones split'!$K$54:$K$58</c:f>
              <c:numCache>
                <c:formatCode>General</c:formatCode>
                <c:ptCount val="5"/>
                <c:pt idx="0">
                  <c:v>63</c:v>
                </c:pt>
                <c:pt idx="1">
                  <c:v>63</c:v>
                </c:pt>
                <c:pt idx="2">
                  <c:v>50</c:v>
                </c:pt>
                <c:pt idx="3">
                  <c:v>50</c:v>
                </c:pt>
                <c:pt idx="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14736656"/>
        <c:axId val="-914738288"/>
      </c:scatterChart>
      <c:valAx>
        <c:axId val="-914736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Energy [MWh]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4738288"/>
        <c:crosses val="autoZero"/>
        <c:crossBetween val="midCat"/>
      </c:valAx>
      <c:valAx>
        <c:axId val="-91473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/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47366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08988752831748"/>
          <c:y val="0.24482760895184605"/>
          <c:w val="0.1545628374399968"/>
          <c:h val="0.157069190944962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Demand/Supply curve Denmark - EAST considering</a:t>
            </a:r>
            <a:r>
              <a:rPr lang="en-US" baseline="0"/>
              <a:t> transmission</a:t>
            </a:r>
            <a:r>
              <a:rPr lang="en-US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Supply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 Zones split'!$AG$4:$AG$11</c:f>
              <c:numCache>
                <c:formatCode>General</c:formatCode>
                <c:ptCount val="8"/>
                <c:pt idx="0">
                  <c:v>0</c:v>
                </c:pt>
                <c:pt idx="1">
                  <c:v>30</c:v>
                </c:pt>
                <c:pt idx="2">
                  <c:v>62</c:v>
                </c:pt>
                <c:pt idx="3">
                  <c:v>62</c:v>
                </c:pt>
                <c:pt idx="4">
                  <c:v>87</c:v>
                </c:pt>
                <c:pt idx="5">
                  <c:v>87</c:v>
                </c:pt>
                <c:pt idx="6">
                  <c:v>102</c:v>
                </c:pt>
                <c:pt idx="7">
                  <c:v>102</c:v>
                </c:pt>
              </c:numCache>
            </c:numRef>
          </c:xVal>
          <c:yVal>
            <c:numRef>
              <c:f>'2 Zones split'!$AH$4:$AH$11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42</c:v>
                </c:pt>
                <c:pt idx="4">
                  <c:v>42</c:v>
                </c:pt>
                <c:pt idx="5">
                  <c:v>75</c:v>
                </c:pt>
                <c:pt idx="6">
                  <c:v>75</c:v>
                </c:pt>
              </c:numCache>
            </c:numRef>
          </c:yVal>
          <c:smooth val="0"/>
        </c:ser>
        <c:ser>
          <c:idx val="1"/>
          <c:order val="1"/>
          <c:tx>
            <c:v>Demand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 Zones split'!$J$37:$J$47</c:f>
              <c:numCache>
                <c:formatCode>General</c:formatCode>
                <c:ptCount val="11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58</c:v>
                </c:pt>
                <c:pt idx="4">
                  <c:v>58</c:v>
                </c:pt>
                <c:pt idx="5">
                  <c:v>96</c:v>
                </c:pt>
                <c:pt idx="6">
                  <c:v>96</c:v>
                </c:pt>
                <c:pt idx="7">
                  <c:v>112</c:v>
                </c:pt>
                <c:pt idx="8">
                  <c:v>112</c:v>
                </c:pt>
                <c:pt idx="9">
                  <c:v>124</c:v>
                </c:pt>
                <c:pt idx="10">
                  <c:v>124</c:v>
                </c:pt>
              </c:numCache>
            </c:numRef>
          </c:xVal>
          <c:yVal>
            <c:numRef>
              <c:f>'2 Zones split'!$K$37:$K$47</c:f>
              <c:numCache>
                <c:formatCode>General</c:formatCode>
                <c:ptCount val="11"/>
                <c:pt idx="0">
                  <c:v>78</c:v>
                </c:pt>
                <c:pt idx="1">
                  <c:v>78</c:v>
                </c:pt>
                <c:pt idx="2">
                  <c:v>65</c:v>
                </c:pt>
                <c:pt idx="3">
                  <c:v>65</c:v>
                </c:pt>
                <c:pt idx="4">
                  <c:v>46</c:v>
                </c:pt>
                <c:pt idx="5">
                  <c:v>46</c:v>
                </c:pt>
                <c:pt idx="6">
                  <c:v>32</c:v>
                </c:pt>
                <c:pt idx="7">
                  <c:v>32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14737200"/>
        <c:axId val="-914739920"/>
      </c:scatterChart>
      <c:valAx>
        <c:axId val="-914737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Energy 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4739920"/>
        <c:crosses val="autoZero"/>
        <c:crossBetween val="midCat"/>
      </c:valAx>
      <c:valAx>
        <c:axId val="-91473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Price [€/MWh]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fr-F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4737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571500</xdr:colOff>
      <xdr:row>16</xdr:row>
      <xdr:rowOff>176211</xdr:rowOff>
    </xdr:from>
    <xdr:to>
      <xdr:col>14</xdr:col>
      <xdr:colOff>523875</xdr:colOff>
      <xdr:row>32</xdr:row>
      <xdr:rowOff>66674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557212</xdr:colOff>
      <xdr:row>49</xdr:row>
      <xdr:rowOff>128586</xdr:rowOff>
    </xdr:from>
    <xdr:to>
      <xdr:col>14</xdr:col>
      <xdr:colOff>285750</xdr:colOff>
      <xdr:row>67</xdr:row>
      <xdr:rowOff>123824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595311</xdr:colOff>
      <xdr:row>58</xdr:row>
      <xdr:rowOff>128586</xdr:rowOff>
    </xdr:from>
    <xdr:to>
      <xdr:col>7</xdr:col>
      <xdr:colOff>409575</xdr:colOff>
      <xdr:row>78</xdr:row>
      <xdr:rowOff>152400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323850</xdr:colOff>
      <xdr:row>0</xdr:row>
      <xdr:rowOff>147638</xdr:rowOff>
    </xdr:from>
    <xdr:to>
      <xdr:col>19</xdr:col>
      <xdr:colOff>457200</xdr:colOff>
      <xdr:row>14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314325</xdr:colOff>
      <xdr:row>15</xdr:row>
      <xdr:rowOff>71437</xdr:rowOff>
    </xdr:from>
    <xdr:to>
      <xdr:col>19</xdr:col>
      <xdr:colOff>552451</xdr:colOff>
      <xdr:row>30</xdr:row>
      <xdr:rowOff>190500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352424</xdr:colOff>
      <xdr:row>33</xdr:row>
      <xdr:rowOff>109537</xdr:rowOff>
    </xdr:from>
    <xdr:to>
      <xdr:col>20</xdr:col>
      <xdr:colOff>28575</xdr:colOff>
      <xdr:row>49</xdr:row>
      <xdr:rowOff>104776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419100</xdr:colOff>
      <xdr:row>51</xdr:row>
      <xdr:rowOff>61912</xdr:rowOff>
    </xdr:from>
    <xdr:to>
      <xdr:col>19</xdr:col>
      <xdr:colOff>114300</xdr:colOff>
      <xdr:row>65</xdr:row>
      <xdr:rowOff>109537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28575</xdr:colOff>
      <xdr:row>1</xdr:row>
      <xdr:rowOff>0</xdr:rowOff>
    </xdr:from>
    <xdr:to>
      <xdr:col>29</xdr:col>
      <xdr:colOff>161925</xdr:colOff>
      <xdr:row>14</xdr:row>
      <xdr:rowOff>176212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28575</xdr:colOff>
      <xdr:row>17</xdr:row>
      <xdr:rowOff>38100</xdr:rowOff>
    </xdr:from>
    <xdr:to>
      <xdr:col>29</xdr:col>
      <xdr:colOff>161925</xdr:colOff>
      <xdr:row>30</xdr:row>
      <xdr:rowOff>204787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314325</xdr:colOff>
      <xdr:row>13</xdr:row>
      <xdr:rowOff>90487</xdr:rowOff>
    </xdr:from>
    <xdr:to>
      <xdr:col>38</xdr:col>
      <xdr:colOff>9525</xdr:colOff>
      <xdr:row>27</xdr:row>
      <xdr:rowOff>90487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25" workbookViewId="0">
      <selection activeCell="F19" sqref="F19"/>
    </sheetView>
  </sheetViews>
  <sheetFormatPr defaultRowHeight="15" x14ac:dyDescent="0.25"/>
  <cols>
    <col min="1" max="1" width="16.7109375" bestFit="1" customWidth="1"/>
    <col min="2" max="2" width="14" bestFit="1" customWidth="1"/>
    <col min="3" max="4" width="15.7109375" bestFit="1" customWidth="1"/>
    <col min="5" max="5" width="26" bestFit="1" customWidth="1"/>
    <col min="8" max="8" width="15.42578125" bestFit="1" customWidth="1"/>
    <col min="9" max="9" width="21.5703125" bestFit="1" customWidth="1"/>
    <col min="12" max="12" width="23.140625" bestFit="1" customWidth="1"/>
    <col min="13" max="13" width="21.7109375" bestFit="1" customWidth="1"/>
    <col min="14" max="14" width="25.5703125" bestFit="1" customWidth="1"/>
    <col min="15" max="15" width="21.42578125" bestFit="1" customWidth="1"/>
    <col min="16" max="16" width="10.42578125" bestFit="1" customWidth="1"/>
  </cols>
  <sheetData>
    <row r="1" spans="1:17" ht="37.5" x14ac:dyDescent="0.3">
      <c r="A1" s="28" t="s">
        <v>48</v>
      </c>
    </row>
    <row r="2" spans="1:17" ht="15.75" thickBot="1" x14ac:dyDescent="0.3"/>
    <row r="3" spans="1:17" ht="15.75" thickBot="1" x14ac:dyDescent="0.3">
      <c r="B3" s="13" t="s">
        <v>18</v>
      </c>
      <c r="C3" s="13" t="s">
        <v>20</v>
      </c>
      <c r="D3" s="13" t="s">
        <v>21</v>
      </c>
      <c r="E3" s="13" t="s">
        <v>14</v>
      </c>
    </row>
    <row r="4" spans="1:17" x14ac:dyDescent="0.25">
      <c r="B4" s="6" t="s">
        <v>22</v>
      </c>
      <c r="C4" s="12" t="s">
        <v>0</v>
      </c>
      <c r="D4" s="12">
        <v>15</v>
      </c>
      <c r="E4" s="12">
        <v>75</v>
      </c>
    </row>
    <row r="5" spans="1:17" x14ac:dyDescent="0.25">
      <c r="B5" s="6" t="s">
        <v>24</v>
      </c>
      <c r="C5" s="10" t="s">
        <v>1</v>
      </c>
      <c r="D5" s="10">
        <v>100</v>
      </c>
      <c r="E5" s="10">
        <v>15</v>
      </c>
    </row>
    <row r="6" spans="1:17" x14ac:dyDescent="0.25">
      <c r="B6" s="6" t="s">
        <v>26</v>
      </c>
      <c r="C6" s="10" t="s">
        <v>2</v>
      </c>
      <c r="D6" s="10">
        <v>32</v>
      </c>
      <c r="E6" s="10">
        <v>0</v>
      </c>
    </row>
    <row r="7" spans="1:17" x14ac:dyDescent="0.25">
      <c r="B7" s="6" t="s">
        <v>27</v>
      </c>
      <c r="C7" s="10" t="s">
        <v>3</v>
      </c>
      <c r="D7" s="10">
        <v>25</v>
      </c>
      <c r="E7" s="10">
        <v>42</v>
      </c>
    </row>
    <row r="8" spans="1:17" ht="15.75" thickBot="1" x14ac:dyDescent="0.3">
      <c r="B8" s="7" t="s">
        <v>28</v>
      </c>
      <c r="C8" s="11" t="s">
        <v>4</v>
      </c>
      <c r="D8" s="11">
        <v>70</v>
      </c>
      <c r="E8" s="11">
        <v>10</v>
      </c>
    </row>
    <row r="9" spans="1:17" ht="15.75" thickBot="1" x14ac:dyDescent="0.3"/>
    <row r="10" spans="1:17" ht="15.75" thickBot="1" x14ac:dyDescent="0.3">
      <c r="G10" s="36" t="s">
        <v>42</v>
      </c>
      <c r="H10" s="37"/>
      <c r="I10" s="38"/>
    </row>
    <row r="11" spans="1:17" ht="15.75" thickBot="1" x14ac:dyDescent="0.3">
      <c r="A11" s="14" t="s">
        <v>38</v>
      </c>
      <c r="G11" s="15"/>
      <c r="H11" s="19" t="s">
        <v>6</v>
      </c>
      <c r="I11" s="19" t="s">
        <v>5</v>
      </c>
      <c r="K11" s="31" t="s">
        <v>16</v>
      </c>
    </row>
    <row r="12" spans="1:17" ht="15.75" thickBot="1" x14ac:dyDescent="0.3">
      <c r="A12" s="13" t="s">
        <v>18</v>
      </c>
      <c r="B12" s="13" t="s">
        <v>20</v>
      </c>
      <c r="C12" s="13" t="s">
        <v>21</v>
      </c>
      <c r="D12" s="13" t="s">
        <v>14</v>
      </c>
      <c r="E12" s="13" t="s">
        <v>39</v>
      </c>
      <c r="G12" s="20" t="s">
        <v>40</v>
      </c>
      <c r="H12" s="16">
        <v>0</v>
      </c>
      <c r="I12" s="18">
        <v>0</v>
      </c>
      <c r="K12" s="21"/>
      <c r="L12" s="8" t="s">
        <v>43</v>
      </c>
      <c r="M12" s="9" t="s">
        <v>44</v>
      </c>
      <c r="N12" s="8" t="s">
        <v>45</v>
      </c>
      <c r="O12" s="9" t="s">
        <v>46</v>
      </c>
      <c r="P12" s="8" t="s">
        <v>17</v>
      </c>
    </row>
    <row r="13" spans="1:17" x14ac:dyDescent="0.25">
      <c r="A13" s="6" t="s">
        <v>26</v>
      </c>
      <c r="B13" s="12" t="s">
        <v>2</v>
      </c>
      <c r="C13" s="12">
        <v>32</v>
      </c>
      <c r="D13" s="12">
        <v>0</v>
      </c>
      <c r="E13" s="12">
        <f>C13</f>
        <v>32</v>
      </c>
      <c r="G13" s="6" t="s">
        <v>2</v>
      </c>
      <c r="H13" s="4">
        <v>32</v>
      </c>
      <c r="I13" s="10">
        <v>0</v>
      </c>
      <c r="K13" s="24" t="s">
        <v>2</v>
      </c>
      <c r="L13" s="12">
        <v>32</v>
      </c>
      <c r="M13" s="5">
        <v>0</v>
      </c>
      <c r="N13" s="12">
        <v>32</v>
      </c>
      <c r="O13" s="5">
        <v>32</v>
      </c>
      <c r="P13" s="12">
        <f>(O13-M13)*$N$13</f>
        <v>1024</v>
      </c>
    </row>
    <row r="14" spans="1:17" x14ac:dyDescent="0.25">
      <c r="A14" s="6" t="s">
        <v>28</v>
      </c>
      <c r="B14" s="10" t="s">
        <v>4</v>
      </c>
      <c r="C14" s="10">
        <v>70</v>
      </c>
      <c r="D14" s="10">
        <v>10</v>
      </c>
      <c r="E14" s="10">
        <f>C14+E13</f>
        <v>102</v>
      </c>
      <c r="G14" s="6" t="s">
        <v>2</v>
      </c>
      <c r="H14" s="4">
        <v>32</v>
      </c>
      <c r="I14" s="10">
        <v>10</v>
      </c>
      <c r="K14" s="25" t="s">
        <v>4</v>
      </c>
      <c r="L14" s="10">
        <v>70</v>
      </c>
      <c r="M14" s="4">
        <v>10</v>
      </c>
      <c r="N14" s="10">
        <v>70</v>
      </c>
      <c r="O14" s="22"/>
      <c r="P14" s="10">
        <f>($O$13-M14)*N14</f>
        <v>1540</v>
      </c>
    </row>
    <row r="15" spans="1:17" ht="15.75" thickBot="1" x14ac:dyDescent="0.3">
      <c r="A15" s="6" t="s">
        <v>24</v>
      </c>
      <c r="B15" s="10" t="s">
        <v>1</v>
      </c>
      <c r="C15" s="10">
        <v>100</v>
      </c>
      <c r="D15" s="10">
        <v>15</v>
      </c>
      <c r="E15" s="10">
        <f t="shared" ref="E15:E17" si="0">C15+E14</f>
        <v>202</v>
      </c>
      <c r="G15" s="6" t="s">
        <v>4</v>
      </c>
      <c r="H15" s="4">
        <v>102</v>
      </c>
      <c r="I15" s="10">
        <v>10</v>
      </c>
      <c r="K15" s="26" t="s">
        <v>1</v>
      </c>
      <c r="L15" s="11">
        <v>100</v>
      </c>
      <c r="M15" s="17">
        <v>15</v>
      </c>
      <c r="N15" s="11">
        <v>100</v>
      </c>
      <c r="O15" s="23"/>
      <c r="P15" s="11">
        <f>($O$13-M15)*N15</f>
        <v>1700</v>
      </c>
    </row>
    <row r="16" spans="1:17" ht="15.75" thickBot="1" x14ac:dyDescent="0.3">
      <c r="A16" s="6" t="s">
        <v>27</v>
      </c>
      <c r="B16" s="10" t="s">
        <v>3</v>
      </c>
      <c r="C16" s="10">
        <v>25</v>
      </c>
      <c r="D16" s="10">
        <v>42</v>
      </c>
      <c r="E16" s="10">
        <f t="shared" si="0"/>
        <v>227</v>
      </c>
      <c r="G16" s="6" t="s">
        <v>4</v>
      </c>
      <c r="H16" s="4">
        <v>102</v>
      </c>
      <c r="I16" s="10">
        <v>15</v>
      </c>
      <c r="P16" s="27">
        <f>SUM(P13:P15)</f>
        <v>4264</v>
      </c>
      <c r="Q16" s="27" t="s">
        <v>47</v>
      </c>
    </row>
    <row r="17" spans="1:9" ht="15.75" thickBot="1" x14ac:dyDescent="0.3">
      <c r="A17" s="7" t="s">
        <v>22</v>
      </c>
      <c r="B17" s="11" t="s">
        <v>0</v>
      </c>
      <c r="C17" s="11">
        <v>15</v>
      </c>
      <c r="D17" s="11">
        <v>75</v>
      </c>
      <c r="E17" s="11">
        <f t="shared" si="0"/>
        <v>242</v>
      </c>
      <c r="G17" s="6" t="s">
        <v>1</v>
      </c>
      <c r="H17" s="4">
        <v>202</v>
      </c>
      <c r="I17" s="10">
        <v>15</v>
      </c>
    </row>
    <row r="18" spans="1:9" x14ac:dyDescent="0.25">
      <c r="G18" s="6" t="s">
        <v>1</v>
      </c>
      <c r="H18" s="4">
        <v>202</v>
      </c>
      <c r="I18" s="10">
        <v>42</v>
      </c>
    </row>
    <row r="19" spans="1:9" x14ac:dyDescent="0.25">
      <c r="G19" s="6" t="s">
        <v>3</v>
      </c>
      <c r="H19" s="4">
        <v>227</v>
      </c>
      <c r="I19" s="10">
        <v>42</v>
      </c>
    </row>
    <row r="20" spans="1:9" x14ac:dyDescent="0.25">
      <c r="G20" s="6" t="s">
        <v>3</v>
      </c>
      <c r="H20" s="4">
        <v>227</v>
      </c>
      <c r="I20" s="10">
        <v>75</v>
      </c>
    </row>
    <row r="21" spans="1:9" x14ac:dyDescent="0.25">
      <c r="G21" s="6" t="s">
        <v>0</v>
      </c>
      <c r="H21" s="4">
        <v>242</v>
      </c>
      <c r="I21" s="10">
        <v>75</v>
      </c>
    </row>
    <row r="22" spans="1:9" x14ac:dyDescent="0.25">
      <c r="G22" s="6" t="s">
        <v>0</v>
      </c>
      <c r="H22" s="4">
        <v>242</v>
      </c>
      <c r="I22" s="10"/>
    </row>
    <row r="23" spans="1:9" x14ac:dyDescent="0.25">
      <c r="G23" s="6" t="s">
        <v>41</v>
      </c>
      <c r="H23" s="4">
        <v>180</v>
      </c>
      <c r="I23" s="10">
        <v>0</v>
      </c>
    </row>
    <row r="24" spans="1:9" ht="15.75" thickBot="1" x14ac:dyDescent="0.3">
      <c r="G24" s="7" t="s">
        <v>41</v>
      </c>
      <c r="H24" s="17">
        <v>180</v>
      </c>
      <c r="I24" s="11">
        <v>80</v>
      </c>
    </row>
    <row r="28" spans="1:9" ht="37.5" x14ac:dyDescent="0.3">
      <c r="A28" s="28" t="s">
        <v>49</v>
      </c>
    </row>
    <row r="29" spans="1:9" ht="15.75" thickBot="1" x14ac:dyDescent="0.3"/>
    <row r="30" spans="1:9" ht="15.75" thickBot="1" x14ac:dyDescent="0.3">
      <c r="B30" s="13" t="s">
        <v>29</v>
      </c>
      <c r="C30" s="13" t="s">
        <v>30</v>
      </c>
      <c r="D30" s="13" t="s">
        <v>21</v>
      </c>
      <c r="E30" s="13" t="s">
        <v>14</v>
      </c>
    </row>
    <row r="31" spans="1:9" x14ac:dyDescent="0.25">
      <c r="B31" s="20" t="s">
        <v>31</v>
      </c>
      <c r="C31" s="18" t="s">
        <v>7</v>
      </c>
      <c r="D31" s="18">
        <v>35</v>
      </c>
      <c r="E31" s="18">
        <v>65</v>
      </c>
    </row>
    <row r="32" spans="1:9" x14ac:dyDescent="0.25">
      <c r="B32" s="6" t="s">
        <v>32</v>
      </c>
      <c r="C32" s="10" t="s">
        <v>8</v>
      </c>
      <c r="D32" s="10">
        <v>23</v>
      </c>
      <c r="E32" s="10">
        <v>78</v>
      </c>
    </row>
    <row r="33" spans="1:17" x14ac:dyDescent="0.25">
      <c r="B33" s="6" t="s">
        <v>33</v>
      </c>
      <c r="C33" s="10" t="s">
        <v>9</v>
      </c>
      <c r="D33" s="10">
        <v>12</v>
      </c>
      <c r="E33" s="10">
        <v>10</v>
      </c>
    </row>
    <row r="34" spans="1:17" x14ac:dyDescent="0.25">
      <c r="B34" s="6" t="s">
        <v>34</v>
      </c>
      <c r="C34" s="10" t="s">
        <v>10</v>
      </c>
      <c r="D34" s="10">
        <v>38</v>
      </c>
      <c r="E34" s="10">
        <v>46</v>
      </c>
    </row>
    <row r="35" spans="1:17" x14ac:dyDescent="0.25">
      <c r="B35" s="6" t="s">
        <v>35</v>
      </c>
      <c r="C35" s="10" t="s">
        <v>11</v>
      </c>
      <c r="D35" s="10">
        <v>43</v>
      </c>
      <c r="E35" s="10">
        <v>63</v>
      </c>
    </row>
    <row r="36" spans="1:17" x14ac:dyDescent="0.25">
      <c r="B36" s="6" t="s">
        <v>36</v>
      </c>
      <c r="C36" s="10" t="s">
        <v>12</v>
      </c>
      <c r="D36" s="10">
        <v>16</v>
      </c>
      <c r="E36" s="10">
        <v>32</v>
      </c>
    </row>
    <row r="37" spans="1:17" ht="15.75" thickBot="1" x14ac:dyDescent="0.3">
      <c r="B37" s="7" t="s">
        <v>37</v>
      </c>
      <c r="C37" s="29" t="s">
        <v>13</v>
      </c>
      <c r="D37" s="29">
        <v>57</v>
      </c>
      <c r="E37" s="29">
        <v>50</v>
      </c>
    </row>
    <row r="38" spans="1:17" ht="15.75" thickBot="1" x14ac:dyDescent="0.3"/>
    <row r="39" spans="1:17" ht="15.75" thickBot="1" x14ac:dyDescent="0.3">
      <c r="G39" s="36" t="s">
        <v>50</v>
      </c>
      <c r="H39" s="37"/>
      <c r="I39" s="38"/>
    </row>
    <row r="40" spans="1:17" ht="15.75" thickBot="1" x14ac:dyDescent="0.3">
      <c r="A40" s="14" t="s">
        <v>38</v>
      </c>
      <c r="G40" s="15"/>
      <c r="H40" s="30" t="s">
        <v>15</v>
      </c>
      <c r="I40" s="30" t="s">
        <v>14</v>
      </c>
      <c r="K40" s="31" t="s">
        <v>16</v>
      </c>
    </row>
    <row r="41" spans="1:17" ht="15.75" thickBot="1" x14ac:dyDescent="0.3">
      <c r="A41" s="13" t="s">
        <v>29</v>
      </c>
      <c r="B41" s="13" t="s">
        <v>30</v>
      </c>
      <c r="C41" s="13" t="s">
        <v>21</v>
      </c>
      <c r="D41" s="13" t="s">
        <v>14</v>
      </c>
      <c r="E41" s="13" t="s">
        <v>39</v>
      </c>
      <c r="G41" s="20" t="s">
        <v>8</v>
      </c>
      <c r="H41" s="16">
        <v>0</v>
      </c>
      <c r="I41" s="18">
        <v>78</v>
      </c>
      <c r="K41" s="21"/>
      <c r="L41" s="8" t="s">
        <v>43</v>
      </c>
      <c r="M41" s="9" t="s">
        <v>44</v>
      </c>
      <c r="N41" s="8" t="s">
        <v>45</v>
      </c>
      <c r="O41" s="9" t="s">
        <v>46</v>
      </c>
      <c r="P41" s="8" t="s">
        <v>17</v>
      </c>
    </row>
    <row r="42" spans="1:17" x14ac:dyDescent="0.25">
      <c r="A42" s="20" t="s">
        <v>32</v>
      </c>
      <c r="B42" s="18" t="s">
        <v>8</v>
      </c>
      <c r="C42" s="18">
        <v>23</v>
      </c>
      <c r="D42" s="18">
        <v>78</v>
      </c>
      <c r="E42" s="18">
        <f>C42</f>
        <v>23</v>
      </c>
      <c r="G42" s="6" t="s">
        <v>8</v>
      </c>
      <c r="H42" s="4">
        <v>23</v>
      </c>
      <c r="I42" s="10">
        <v>78</v>
      </c>
      <c r="K42" s="24" t="s">
        <v>8</v>
      </c>
      <c r="L42" s="12">
        <v>23</v>
      </c>
      <c r="M42" s="5">
        <v>78</v>
      </c>
      <c r="N42" s="12">
        <v>23</v>
      </c>
      <c r="O42" s="5">
        <v>32</v>
      </c>
      <c r="P42" s="12">
        <f t="shared" ref="P42:P47" si="1">(M42-$O$42)*N42</f>
        <v>1058</v>
      </c>
    </row>
    <row r="43" spans="1:17" x14ac:dyDescent="0.25">
      <c r="A43" s="6" t="s">
        <v>31</v>
      </c>
      <c r="B43" s="10" t="s">
        <v>7</v>
      </c>
      <c r="C43" s="10">
        <v>35</v>
      </c>
      <c r="D43" s="10">
        <v>65</v>
      </c>
      <c r="E43" s="10">
        <f>C43+E42</f>
        <v>58</v>
      </c>
      <c r="G43" s="6" t="s">
        <v>7</v>
      </c>
      <c r="H43" s="4">
        <v>23</v>
      </c>
      <c r="I43" s="10">
        <v>65</v>
      </c>
      <c r="K43" s="25" t="s">
        <v>7</v>
      </c>
      <c r="L43" s="10">
        <v>35</v>
      </c>
      <c r="M43" s="4">
        <v>65</v>
      </c>
      <c r="N43" s="10">
        <v>35</v>
      </c>
      <c r="O43" s="22"/>
      <c r="P43" s="10">
        <f t="shared" si="1"/>
        <v>1155</v>
      </c>
    </row>
    <row r="44" spans="1:17" x14ac:dyDescent="0.25">
      <c r="A44" s="6" t="s">
        <v>35</v>
      </c>
      <c r="B44" s="10" t="s">
        <v>11</v>
      </c>
      <c r="C44" s="10">
        <v>43</v>
      </c>
      <c r="D44" s="10">
        <v>63</v>
      </c>
      <c r="E44" s="10">
        <f t="shared" ref="E44:E48" si="2">C44+E43</f>
        <v>101</v>
      </c>
      <c r="G44" s="6" t="s">
        <v>7</v>
      </c>
      <c r="H44" s="4">
        <v>58</v>
      </c>
      <c r="I44" s="10">
        <v>65</v>
      </c>
      <c r="K44" s="25" t="s">
        <v>11</v>
      </c>
      <c r="L44" s="10">
        <v>43</v>
      </c>
      <c r="M44" s="4">
        <v>63</v>
      </c>
      <c r="N44" s="10">
        <v>43</v>
      </c>
      <c r="O44" s="22"/>
      <c r="P44" s="10">
        <f t="shared" si="1"/>
        <v>1333</v>
      </c>
    </row>
    <row r="45" spans="1:17" x14ac:dyDescent="0.25">
      <c r="A45" s="6" t="s">
        <v>37</v>
      </c>
      <c r="B45" s="10" t="s">
        <v>13</v>
      </c>
      <c r="C45" s="10">
        <v>57</v>
      </c>
      <c r="D45" s="10">
        <v>50</v>
      </c>
      <c r="E45" s="10">
        <f t="shared" si="2"/>
        <v>158</v>
      </c>
      <c r="G45" s="6" t="s">
        <v>11</v>
      </c>
      <c r="H45" s="4">
        <v>58</v>
      </c>
      <c r="I45" s="10">
        <v>63</v>
      </c>
      <c r="K45" s="25" t="s">
        <v>13</v>
      </c>
      <c r="L45" s="10">
        <v>57</v>
      </c>
      <c r="M45" s="4">
        <v>50</v>
      </c>
      <c r="N45" s="10">
        <v>57</v>
      </c>
      <c r="O45" s="22"/>
      <c r="P45" s="10">
        <f t="shared" si="1"/>
        <v>1026</v>
      </c>
    </row>
    <row r="46" spans="1:17" x14ac:dyDescent="0.25">
      <c r="A46" s="6" t="s">
        <v>34</v>
      </c>
      <c r="B46" s="10" t="s">
        <v>10</v>
      </c>
      <c r="C46" s="10">
        <v>38</v>
      </c>
      <c r="D46" s="10">
        <v>46</v>
      </c>
      <c r="E46" s="10">
        <f t="shared" si="2"/>
        <v>196</v>
      </c>
      <c r="G46" s="6" t="s">
        <v>11</v>
      </c>
      <c r="H46" s="4">
        <v>101</v>
      </c>
      <c r="I46" s="10">
        <v>63</v>
      </c>
      <c r="K46" s="25" t="s">
        <v>10</v>
      </c>
      <c r="L46" s="10">
        <v>38</v>
      </c>
      <c r="M46" s="4">
        <v>46</v>
      </c>
      <c r="N46" s="10">
        <v>38</v>
      </c>
      <c r="O46" s="22"/>
      <c r="P46" s="10">
        <f t="shared" si="1"/>
        <v>532</v>
      </c>
    </row>
    <row r="47" spans="1:17" ht="15.75" thickBot="1" x14ac:dyDescent="0.3">
      <c r="A47" s="6" t="s">
        <v>36</v>
      </c>
      <c r="B47" s="10" t="s">
        <v>12</v>
      </c>
      <c r="C47" s="10">
        <v>16</v>
      </c>
      <c r="D47" s="10">
        <v>32</v>
      </c>
      <c r="E47" s="10">
        <f t="shared" si="2"/>
        <v>212</v>
      </c>
      <c r="G47" s="6" t="s">
        <v>13</v>
      </c>
      <c r="H47" s="4">
        <v>101</v>
      </c>
      <c r="I47" s="10">
        <v>50</v>
      </c>
      <c r="K47" s="26" t="s">
        <v>12</v>
      </c>
      <c r="L47" s="11">
        <v>16</v>
      </c>
      <c r="M47" s="17">
        <v>32</v>
      </c>
      <c r="N47" s="11">
        <v>6</v>
      </c>
      <c r="O47" s="23"/>
      <c r="P47" s="11">
        <f t="shared" si="1"/>
        <v>0</v>
      </c>
    </row>
    <row r="48" spans="1:17" ht="15.75" thickBot="1" x14ac:dyDescent="0.3">
      <c r="A48" s="7" t="s">
        <v>33</v>
      </c>
      <c r="B48" s="29" t="s">
        <v>9</v>
      </c>
      <c r="C48" s="29">
        <v>12</v>
      </c>
      <c r="D48" s="29">
        <v>10</v>
      </c>
      <c r="E48" s="11">
        <f t="shared" si="2"/>
        <v>224</v>
      </c>
      <c r="G48" s="6" t="s">
        <v>13</v>
      </c>
      <c r="H48" s="4">
        <v>158</v>
      </c>
      <c r="I48" s="10">
        <v>50</v>
      </c>
      <c r="P48" s="27">
        <f>SUM(P42:P47)</f>
        <v>5104</v>
      </c>
      <c r="Q48" s="27" t="s">
        <v>47</v>
      </c>
    </row>
    <row r="49" spans="7:9" x14ac:dyDescent="0.25">
      <c r="G49" s="6" t="s">
        <v>10</v>
      </c>
      <c r="H49" s="4">
        <v>158</v>
      </c>
      <c r="I49" s="10">
        <v>46</v>
      </c>
    </row>
    <row r="50" spans="7:9" x14ac:dyDescent="0.25">
      <c r="G50" s="6" t="s">
        <v>10</v>
      </c>
      <c r="H50" s="4">
        <v>196</v>
      </c>
      <c r="I50" s="10">
        <v>46</v>
      </c>
    </row>
    <row r="51" spans="7:9" x14ac:dyDescent="0.25">
      <c r="G51" s="6" t="s">
        <v>12</v>
      </c>
      <c r="H51" s="4">
        <v>196</v>
      </c>
      <c r="I51" s="10">
        <v>32</v>
      </c>
    </row>
    <row r="52" spans="7:9" x14ac:dyDescent="0.25">
      <c r="G52" s="6" t="s">
        <v>12</v>
      </c>
      <c r="H52" s="4">
        <v>212</v>
      </c>
      <c r="I52" s="10">
        <v>32</v>
      </c>
    </row>
    <row r="53" spans="7:9" x14ac:dyDescent="0.25">
      <c r="G53" s="6" t="s">
        <v>9</v>
      </c>
      <c r="H53" s="4">
        <v>212</v>
      </c>
      <c r="I53" s="10">
        <v>10</v>
      </c>
    </row>
    <row r="54" spans="7:9" x14ac:dyDescent="0.25">
      <c r="G54" s="6" t="s">
        <v>9</v>
      </c>
      <c r="H54" s="4">
        <v>224</v>
      </c>
      <c r="I54" s="10">
        <v>10</v>
      </c>
    </row>
    <row r="55" spans="7:9" ht="15.75" thickBot="1" x14ac:dyDescent="0.3">
      <c r="G55" s="7" t="s">
        <v>40</v>
      </c>
      <c r="H55" s="17">
        <v>224</v>
      </c>
      <c r="I55" s="11">
        <v>0</v>
      </c>
    </row>
  </sheetData>
  <sortState ref="A42:D48">
    <sortCondition descending="1" ref="D42:D48"/>
    <sortCondition descending="1" ref="C42:C48"/>
  </sortState>
  <mergeCells count="2">
    <mergeCell ref="G10:I10"/>
    <mergeCell ref="G39:I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topLeftCell="N1" workbookViewId="0">
      <selection activeCell="AD23" sqref="AD23"/>
    </sheetView>
  </sheetViews>
  <sheetFormatPr defaultRowHeight="15" x14ac:dyDescent="0.25"/>
  <cols>
    <col min="1" max="1" width="18.7109375" bestFit="1" customWidth="1"/>
    <col min="2" max="2" width="5.5703125" bestFit="1" customWidth="1"/>
    <col min="3" max="3" width="10.7109375" bestFit="1" customWidth="1"/>
    <col min="4" max="4" width="15.7109375" bestFit="1" customWidth="1"/>
    <col min="5" max="5" width="8.7109375" customWidth="1"/>
    <col min="6" max="6" width="26" bestFit="1" customWidth="1"/>
    <col min="7" max="7" width="10.85546875" customWidth="1"/>
    <col min="9" max="9" width="5.85546875" bestFit="1" customWidth="1"/>
    <col min="10" max="10" width="14.28515625" bestFit="1" customWidth="1"/>
    <col min="11" max="11" width="22" bestFit="1" customWidth="1"/>
    <col min="32" max="32" width="13" bestFit="1" customWidth="1"/>
    <col min="33" max="33" width="14.28515625" bestFit="1" customWidth="1"/>
    <col min="34" max="34" width="22" bestFit="1" customWidth="1"/>
  </cols>
  <sheetData>
    <row r="1" spans="1:34" ht="15.75" thickBot="1" x14ac:dyDescent="0.3"/>
    <row r="2" spans="1:34" ht="19.5" thickBot="1" x14ac:dyDescent="0.35">
      <c r="A2" s="33" t="s">
        <v>51</v>
      </c>
      <c r="I2" s="36" t="s">
        <v>42</v>
      </c>
      <c r="J2" s="37"/>
      <c r="K2" s="38"/>
      <c r="AF2" s="36" t="s">
        <v>58</v>
      </c>
      <c r="AG2" s="37"/>
      <c r="AH2" s="38"/>
    </row>
    <row r="3" spans="1:34" ht="15.75" thickBot="1" x14ac:dyDescent="0.3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39</v>
      </c>
      <c r="I3" s="15" t="s">
        <v>55</v>
      </c>
      <c r="J3" s="19" t="s">
        <v>6</v>
      </c>
      <c r="K3" s="19" t="s">
        <v>5</v>
      </c>
      <c r="AF3" s="15" t="s">
        <v>55</v>
      </c>
      <c r="AG3" s="19" t="s">
        <v>6</v>
      </c>
      <c r="AH3" s="19" t="s">
        <v>5</v>
      </c>
    </row>
    <row r="4" spans="1:34" ht="15.75" thickBot="1" x14ac:dyDescent="0.3">
      <c r="A4" s="3" t="s">
        <v>26</v>
      </c>
      <c r="B4" s="1" t="s">
        <v>23</v>
      </c>
      <c r="C4" s="1" t="s">
        <v>2</v>
      </c>
      <c r="D4" s="1">
        <v>32</v>
      </c>
      <c r="E4" s="1">
        <v>0</v>
      </c>
      <c r="F4" s="1">
        <f>D4</f>
        <v>32</v>
      </c>
      <c r="I4" s="20" t="s">
        <v>40</v>
      </c>
      <c r="J4" s="16">
        <v>0</v>
      </c>
      <c r="K4" s="18">
        <v>0</v>
      </c>
      <c r="AF4" s="20" t="s">
        <v>40</v>
      </c>
      <c r="AG4" s="19">
        <v>0</v>
      </c>
      <c r="AH4" s="19">
        <v>0</v>
      </c>
    </row>
    <row r="5" spans="1:34" x14ac:dyDescent="0.25">
      <c r="A5" s="3" t="s">
        <v>27</v>
      </c>
      <c r="B5" s="1" t="s">
        <v>23</v>
      </c>
      <c r="C5" s="1" t="s">
        <v>3</v>
      </c>
      <c r="D5" s="1">
        <v>25</v>
      </c>
      <c r="E5" s="1">
        <v>42</v>
      </c>
      <c r="F5" s="1">
        <f>D5+F4</f>
        <v>57</v>
      </c>
      <c r="I5" s="6" t="s">
        <v>2</v>
      </c>
      <c r="J5" s="4">
        <v>32</v>
      </c>
      <c r="K5" s="10">
        <v>0</v>
      </c>
      <c r="AF5" s="6" t="s">
        <v>59</v>
      </c>
      <c r="AG5" s="16">
        <v>30</v>
      </c>
      <c r="AH5" s="18">
        <v>0</v>
      </c>
    </row>
    <row r="6" spans="1:34" x14ac:dyDescent="0.25">
      <c r="A6" s="3" t="s">
        <v>22</v>
      </c>
      <c r="B6" s="1" t="s">
        <v>23</v>
      </c>
      <c r="C6" s="1" t="s">
        <v>0</v>
      </c>
      <c r="D6" s="1">
        <v>15</v>
      </c>
      <c r="E6" s="1">
        <v>75</v>
      </c>
      <c r="F6" s="1">
        <f>D6+F5</f>
        <v>72</v>
      </c>
      <c r="I6" s="6" t="s">
        <v>2</v>
      </c>
      <c r="J6" s="4">
        <v>32</v>
      </c>
      <c r="K6" s="10">
        <v>42</v>
      </c>
      <c r="AF6" s="6" t="s">
        <v>2</v>
      </c>
      <c r="AG6" s="4">
        <v>62</v>
      </c>
      <c r="AH6" s="10">
        <v>0</v>
      </c>
    </row>
    <row r="7" spans="1:34" x14ac:dyDescent="0.25">
      <c r="A7" s="32"/>
      <c r="B7" s="32"/>
      <c r="C7" s="32"/>
      <c r="D7" s="32"/>
      <c r="E7" s="32"/>
      <c r="I7" s="6" t="s">
        <v>3</v>
      </c>
      <c r="J7" s="4">
        <v>57</v>
      </c>
      <c r="K7" s="10">
        <v>42</v>
      </c>
      <c r="AF7" s="6" t="s">
        <v>2</v>
      </c>
      <c r="AG7" s="4">
        <v>62</v>
      </c>
      <c r="AH7" s="10">
        <v>42</v>
      </c>
    </row>
    <row r="8" spans="1:34" x14ac:dyDescent="0.25">
      <c r="I8" s="6" t="s">
        <v>3</v>
      </c>
      <c r="J8" s="4">
        <v>57</v>
      </c>
      <c r="K8" s="10">
        <v>75</v>
      </c>
      <c r="AF8" s="6" t="s">
        <v>3</v>
      </c>
      <c r="AG8" s="4">
        <f>62+25</f>
        <v>87</v>
      </c>
      <c r="AH8" s="10">
        <v>42</v>
      </c>
    </row>
    <row r="9" spans="1:34" x14ac:dyDescent="0.25">
      <c r="I9" s="6" t="s">
        <v>0</v>
      </c>
      <c r="J9" s="4">
        <v>72</v>
      </c>
      <c r="K9" s="10">
        <v>75</v>
      </c>
      <c r="AF9" s="6" t="s">
        <v>3</v>
      </c>
      <c r="AG9" s="4">
        <v>87</v>
      </c>
      <c r="AH9" s="10">
        <v>75</v>
      </c>
    </row>
    <row r="10" spans="1:34" ht="15.75" thickBot="1" x14ac:dyDescent="0.3">
      <c r="I10" s="35" t="s">
        <v>0</v>
      </c>
      <c r="J10" s="17">
        <v>72</v>
      </c>
      <c r="K10" s="11"/>
      <c r="AF10" s="6" t="s">
        <v>0</v>
      </c>
      <c r="AG10" s="4">
        <v>102</v>
      </c>
      <c r="AH10" s="10">
        <v>75</v>
      </c>
    </row>
    <row r="11" spans="1:34" ht="15.75" thickBot="1" x14ac:dyDescent="0.3">
      <c r="AF11" s="35" t="s">
        <v>0</v>
      </c>
      <c r="AG11" s="17">
        <v>102</v>
      </c>
      <c r="AH11" s="11"/>
    </row>
    <row r="20" spans="1:11" ht="15.75" thickBot="1" x14ac:dyDescent="0.3"/>
    <row r="21" spans="1:11" ht="15.75" thickBot="1" x14ac:dyDescent="0.3">
      <c r="I21" s="36" t="s">
        <v>42</v>
      </c>
      <c r="J21" s="37"/>
      <c r="K21" s="38"/>
    </row>
    <row r="22" spans="1:11" ht="19.5" thickBot="1" x14ac:dyDescent="0.35">
      <c r="A22" s="33" t="s">
        <v>52</v>
      </c>
      <c r="I22" s="15" t="s">
        <v>56</v>
      </c>
      <c r="J22" s="19" t="s">
        <v>6</v>
      </c>
      <c r="K22" s="19" t="s">
        <v>5</v>
      </c>
    </row>
    <row r="23" spans="1:11" x14ac:dyDescent="0.25">
      <c r="A23" s="2" t="s">
        <v>18</v>
      </c>
      <c r="B23" s="2" t="s">
        <v>19</v>
      </c>
      <c r="C23" s="2" t="s">
        <v>20</v>
      </c>
      <c r="D23" s="2" t="s">
        <v>21</v>
      </c>
      <c r="E23" s="2" t="s">
        <v>14</v>
      </c>
      <c r="F23" s="2" t="s">
        <v>39</v>
      </c>
      <c r="I23" s="20" t="s">
        <v>40</v>
      </c>
      <c r="J23" s="16">
        <v>0</v>
      </c>
      <c r="K23" s="18">
        <v>0</v>
      </c>
    </row>
    <row r="24" spans="1:11" x14ac:dyDescent="0.25">
      <c r="A24" s="3" t="s">
        <v>28</v>
      </c>
      <c r="B24" s="1" t="s">
        <v>25</v>
      </c>
      <c r="C24" s="1" t="s">
        <v>4</v>
      </c>
      <c r="D24" s="1">
        <v>70</v>
      </c>
      <c r="E24" s="1">
        <v>10</v>
      </c>
      <c r="F24" s="1">
        <f>D24</f>
        <v>70</v>
      </c>
      <c r="I24" s="6" t="s">
        <v>40</v>
      </c>
      <c r="J24" s="4">
        <v>0</v>
      </c>
      <c r="K24" s="10">
        <v>10</v>
      </c>
    </row>
    <row r="25" spans="1:11" x14ac:dyDescent="0.25">
      <c r="A25" s="3" t="s">
        <v>24</v>
      </c>
      <c r="B25" s="1" t="s">
        <v>25</v>
      </c>
      <c r="C25" s="1" t="s">
        <v>1</v>
      </c>
      <c r="D25" s="1">
        <v>100</v>
      </c>
      <c r="E25" s="1">
        <v>15</v>
      </c>
      <c r="F25" s="1">
        <f>D25+F24</f>
        <v>170</v>
      </c>
      <c r="I25" s="6" t="s">
        <v>4</v>
      </c>
      <c r="J25" s="4">
        <v>70</v>
      </c>
      <c r="K25" s="10">
        <v>10</v>
      </c>
    </row>
    <row r="26" spans="1:11" x14ac:dyDescent="0.25">
      <c r="I26" s="6" t="s">
        <v>4</v>
      </c>
      <c r="J26" s="4">
        <v>70</v>
      </c>
      <c r="K26" s="10">
        <v>15</v>
      </c>
    </row>
    <row r="27" spans="1:11" x14ac:dyDescent="0.25">
      <c r="I27" s="6" t="s">
        <v>1</v>
      </c>
      <c r="J27" s="4">
        <v>170</v>
      </c>
      <c r="K27" s="10">
        <v>15</v>
      </c>
    </row>
    <row r="28" spans="1:11" ht="15.75" thickBot="1" x14ac:dyDescent="0.3">
      <c r="I28" s="35" t="s">
        <v>1</v>
      </c>
      <c r="J28" s="17">
        <v>170</v>
      </c>
      <c r="K28" s="11"/>
    </row>
    <row r="31" spans="1:11" ht="18.75" x14ac:dyDescent="0.3">
      <c r="A31" s="33" t="s">
        <v>53</v>
      </c>
    </row>
    <row r="32" spans="1:11" x14ac:dyDescent="0.25">
      <c r="A32" s="2" t="s">
        <v>29</v>
      </c>
      <c r="B32" s="2" t="s">
        <v>19</v>
      </c>
      <c r="C32" s="2" t="s">
        <v>30</v>
      </c>
      <c r="D32" s="2" t="s">
        <v>21</v>
      </c>
      <c r="E32" s="2" t="s">
        <v>14</v>
      </c>
      <c r="F32" s="2" t="s">
        <v>39</v>
      </c>
    </row>
    <row r="33" spans="1:11" x14ac:dyDescent="0.25">
      <c r="A33" s="3" t="s">
        <v>32</v>
      </c>
      <c r="B33" s="1" t="s">
        <v>23</v>
      </c>
      <c r="C33" s="1" t="s">
        <v>8</v>
      </c>
      <c r="D33" s="1">
        <v>23</v>
      </c>
      <c r="E33" s="1">
        <v>78</v>
      </c>
      <c r="F33" s="1">
        <f>D33</f>
        <v>23</v>
      </c>
    </row>
    <row r="34" spans="1:11" ht="15.75" thickBot="1" x14ac:dyDescent="0.3">
      <c r="A34" s="3" t="s">
        <v>31</v>
      </c>
      <c r="B34" s="1" t="s">
        <v>23</v>
      </c>
      <c r="C34" s="1" t="s">
        <v>7</v>
      </c>
      <c r="D34" s="1">
        <v>35</v>
      </c>
      <c r="E34" s="1">
        <v>65</v>
      </c>
      <c r="F34" s="1">
        <f>D34+F33</f>
        <v>58</v>
      </c>
    </row>
    <row r="35" spans="1:11" ht="15.75" thickBot="1" x14ac:dyDescent="0.3">
      <c r="A35" s="3" t="s">
        <v>34</v>
      </c>
      <c r="B35" s="1" t="s">
        <v>23</v>
      </c>
      <c r="C35" s="1" t="s">
        <v>10</v>
      </c>
      <c r="D35" s="1">
        <v>38</v>
      </c>
      <c r="E35" s="1">
        <v>46</v>
      </c>
      <c r="F35" s="1">
        <f t="shared" ref="F35:F37" si="0">D35+F34</f>
        <v>96</v>
      </c>
      <c r="I35" s="36" t="s">
        <v>50</v>
      </c>
      <c r="J35" s="37"/>
      <c r="K35" s="38"/>
    </row>
    <row r="36" spans="1:11" ht="15.75" thickBot="1" x14ac:dyDescent="0.3">
      <c r="A36" s="3" t="s">
        <v>36</v>
      </c>
      <c r="B36" s="1" t="s">
        <v>23</v>
      </c>
      <c r="C36" s="1" t="s">
        <v>12</v>
      </c>
      <c r="D36" s="1">
        <v>16</v>
      </c>
      <c r="E36" s="1">
        <v>32</v>
      </c>
      <c r="F36" s="1">
        <f t="shared" si="0"/>
        <v>112</v>
      </c>
      <c r="I36" s="15" t="s">
        <v>55</v>
      </c>
      <c r="J36" s="30" t="s">
        <v>6</v>
      </c>
      <c r="K36" s="30" t="s">
        <v>57</v>
      </c>
    </row>
    <row r="37" spans="1:11" x14ac:dyDescent="0.25">
      <c r="A37" s="3" t="s">
        <v>33</v>
      </c>
      <c r="B37" s="1" t="s">
        <v>23</v>
      </c>
      <c r="C37" s="1" t="s">
        <v>9</v>
      </c>
      <c r="D37" s="1">
        <v>12</v>
      </c>
      <c r="E37" s="1">
        <v>10</v>
      </c>
      <c r="F37" s="1">
        <f t="shared" si="0"/>
        <v>124</v>
      </c>
      <c r="I37" s="20">
        <v>6</v>
      </c>
      <c r="J37" s="16">
        <v>0</v>
      </c>
      <c r="K37" s="18">
        <v>78</v>
      </c>
    </row>
    <row r="38" spans="1:11" x14ac:dyDescent="0.25">
      <c r="I38" s="6" t="s">
        <v>8</v>
      </c>
      <c r="J38" s="4">
        <v>23</v>
      </c>
      <c r="K38" s="10">
        <v>78</v>
      </c>
    </row>
    <row r="39" spans="1:11" ht="18.75" x14ac:dyDescent="0.3">
      <c r="A39" s="34" t="s">
        <v>54</v>
      </c>
      <c r="I39" s="6" t="s">
        <v>8</v>
      </c>
      <c r="J39" s="4">
        <v>23</v>
      </c>
      <c r="K39" s="10">
        <v>65</v>
      </c>
    </row>
    <row r="40" spans="1:11" x14ac:dyDescent="0.25">
      <c r="A40" s="2" t="s">
        <v>29</v>
      </c>
      <c r="B40" s="2" t="s">
        <v>19</v>
      </c>
      <c r="C40" s="2" t="s">
        <v>30</v>
      </c>
      <c r="D40" s="2" t="s">
        <v>21</v>
      </c>
      <c r="E40" s="2" t="s">
        <v>14</v>
      </c>
      <c r="F40" s="2" t="s">
        <v>39</v>
      </c>
      <c r="I40" s="6" t="s">
        <v>7</v>
      </c>
      <c r="J40" s="4">
        <v>58</v>
      </c>
      <c r="K40" s="10">
        <v>65</v>
      </c>
    </row>
    <row r="41" spans="1:11" x14ac:dyDescent="0.25">
      <c r="A41" s="3" t="s">
        <v>35</v>
      </c>
      <c r="B41" s="1" t="s">
        <v>25</v>
      </c>
      <c r="C41" s="1" t="s">
        <v>11</v>
      </c>
      <c r="D41" s="1">
        <v>43</v>
      </c>
      <c r="E41" s="1">
        <v>63</v>
      </c>
      <c r="F41" s="1">
        <f>D41</f>
        <v>43</v>
      </c>
      <c r="I41" s="6" t="s">
        <v>7</v>
      </c>
      <c r="J41" s="39">
        <v>58</v>
      </c>
      <c r="K41" s="10">
        <v>46</v>
      </c>
    </row>
    <row r="42" spans="1:11" x14ac:dyDescent="0.25">
      <c r="A42" s="3" t="s">
        <v>37</v>
      </c>
      <c r="B42" s="1" t="s">
        <v>25</v>
      </c>
      <c r="C42" s="1" t="s">
        <v>13</v>
      </c>
      <c r="D42" s="1">
        <v>57</v>
      </c>
      <c r="E42" s="1">
        <v>50</v>
      </c>
      <c r="F42" s="1">
        <f>D42+F41</f>
        <v>100</v>
      </c>
      <c r="I42" s="6" t="s">
        <v>10</v>
      </c>
      <c r="J42" s="4">
        <v>96</v>
      </c>
      <c r="K42" s="10">
        <v>46</v>
      </c>
    </row>
    <row r="43" spans="1:11" x14ac:dyDescent="0.25">
      <c r="I43" s="6" t="s">
        <v>10</v>
      </c>
      <c r="J43" s="4">
        <v>96</v>
      </c>
      <c r="K43" s="10">
        <v>32</v>
      </c>
    </row>
    <row r="44" spans="1:11" x14ac:dyDescent="0.25">
      <c r="I44" s="6" t="s">
        <v>12</v>
      </c>
      <c r="J44" s="4">
        <v>112</v>
      </c>
      <c r="K44" s="10">
        <v>32</v>
      </c>
    </row>
    <row r="45" spans="1:11" x14ac:dyDescent="0.25">
      <c r="I45" s="6" t="s">
        <v>12</v>
      </c>
      <c r="J45" s="39">
        <v>112</v>
      </c>
      <c r="K45" s="10">
        <v>10</v>
      </c>
    </row>
    <row r="46" spans="1:11" x14ac:dyDescent="0.25">
      <c r="I46" s="6" t="s">
        <v>9</v>
      </c>
      <c r="J46" s="4">
        <v>124</v>
      </c>
      <c r="K46" s="10">
        <v>10</v>
      </c>
    </row>
    <row r="47" spans="1:11" ht="15.75" thickBot="1" x14ac:dyDescent="0.3">
      <c r="I47" s="35" t="s">
        <v>9</v>
      </c>
      <c r="J47" s="17">
        <v>124</v>
      </c>
      <c r="K47" s="11">
        <v>0</v>
      </c>
    </row>
    <row r="51" spans="9:11" ht="15.75" thickBot="1" x14ac:dyDescent="0.3"/>
    <row r="52" spans="9:11" ht="15.75" thickBot="1" x14ac:dyDescent="0.3">
      <c r="I52" s="36" t="s">
        <v>50</v>
      </c>
      <c r="J52" s="37"/>
      <c r="K52" s="38"/>
    </row>
    <row r="53" spans="9:11" ht="15.75" thickBot="1" x14ac:dyDescent="0.3">
      <c r="I53" s="15" t="s">
        <v>56</v>
      </c>
      <c r="J53" s="30" t="s">
        <v>6</v>
      </c>
      <c r="K53" s="30" t="s">
        <v>57</v>
      </c>
    </row>
    <row r="54" spans="9:11" x14ac:dyDescent="0.25">
      <c r="I54" s="20" t="s">
        <v>40</v>
      </c>
      <c r="J54" s="16">
        <v>0</v>
      </c>
      <c r="K54" s="18">
        <v>63</v>
      </c>
    </row>
    <row r="55" spans="9:11" x14ac:dyDescent="0.25">
      <c r="I55" s="6" t="s">
        <v>11</v>
      </c>
      <c r="J55" s="4">
        <v>43</v>
      </c>
      <c r="K55" s="10">
        <v>63</v>
      </c>
    </row>
    <row r="56" spans="9:11" x14ac:dyDescent="0.25">
      <c r="I56" s="6" t="s">
        <v>11</v>
      </c>
      <c r="J56" s="4">
        <v>43</v>
      </c>
      <c r="K56" s="10">
        <v>50</v>
      </c>
    </row>
    <row r="57" spans="9:11" x14ac:dyDescent="0.25">
      <c r="I57" s="6" t="s">
        <v>13</v>
      </c>
      <c r="J57" s="4">
        <v>100</v>
      </c>
      <c r="K57" s="10">
        <v>50</v>
      </c>
    </row>
    <row r="58" spans="9:11" ht="15.75" thickBot="1" x14ac:dyDescent="0.3">
      <c r="I58" s="35" t="s">
        <v>13</v>
      </c>
      <c r="J58" s="17">
        <v>100</v>
      </c>
      <c r="K58" s="11">
        <v>0</v>
      </c>
    </row>
  </sheetData>
  <sortState ref="I56:K58">
    <sortCondition descending="1" ref="K55:K57"/>
  </sortState>
  <mergeCells count="5">
    <mergeCell ref="AF2:AH2"/>
    <mergeCell ref="I21:K21"/>
    <mergeCell ref="I2:K2"/>
    <mergeCell ref="I35:K35"/>
    <mergeCell ref="I52:K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Supply demand</vt:lpstr>
      <vt:lpstr>2 Zones split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Richert</dc:creator>
  <cp:lastModifiedBy>Thibaut Richert</cp:lastModifiedBy>
  <dcterms:created xsi:type="dcterms:W3CDTF">2015-01-21T23:12:31Z</dcterms:created>
  <dcterms:modified xsi:type="dcterms:W3CDTF">2015-02-22T14:29:23Z</dcterms:modified>
</cp:coreProperties>
</file>